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35" windowWidth="28635" windowHeight="11505" activeTab="1"/>
  </bookViews>
  <sheets>
    <sheet name="Лист1" sheetId="1" r:id="rId1"/>
    <sheet name="Лист1 (2)" sheetId="2" r:id="rId2"/>
  </sheets>
  <definedNames>
    <definedName name="_xlnm.Print_Titles" localSheetId="0">Лист1!$11:$13</definedName>
    <definedName name="_xlnm.Print_Titles" localSheetId="1">'Лист1 (2)'!$11:$13</definedName>
  </definedNames>
  <calcPr calcId="144525" refMode="R1C1"/>
</workbook>
</file>

<file path=xl/calcChain.xml><?xml version="1.0" encoding="utf-8"?>
<calcChain xmlns="http://schemas.openxmlformats.org/spreadsheetml/2006/main">
  <c r="E48" i="2" l="1"/>
  <c r="E47" i="2"/>
  <c r="H44" i="2"/>
  <c r="E44" i="2" s="1"/>
  <c r="G44" i="2"/>
  <c r="F44" i="2"/>
  <c r="H43" i="2"/>
  <c r="E43" i="2" s="1"/>
  <c r="G43" i="2"/>
  <c r="F43" i="2"/>
  <c r="H42" i="2"/>
  <c r="H45" i="2" s="1"/>
  <c r="F42" i="2"/>
  <c r="F45" i="2" s="1"/>
  <c r="H41" i="2"/>
  <c r="G41" i="2"/>
  <c r="F41" i="2"/>
  <c r="E40" i="2"/>
  <c r="E39" i="2"/>
  <c r="E38" i="2"/>
  <c r="E37" i="2"/>
  <c r="E41" i="2" s="1"/>
  <c r="H36" i="2"/>
  <c r="G36" i="2"/>
  <c r="F36" i="2"/>
  <c r="E35" i="2"/>
  <c r="E36" i="2" s="1"/>
  <c r="H34" i="2"/>
  <c r="G34" i="2"/>
  <c r="F34" i="2"/>
  <c r="E33" i="2"/>
  <c r="E32" i="2"/>
  <c r="E31" i="2"/>
  <c r="E34" i="2" s="1"/>
  <c r="H30" i="2"/>
  <c r="F30" i="2"/>
  <c r="E29" i="2"/>
  <c r="E28" i="2"/>
  <c r="J27" i="2"/>
  <c r="J28" i="2" s="1"/>
  <c r="J33" i="2" s="1"/>
  <c r="E27" i="2"/>
  <c r="E26" i="2"/>
  <c r="J25" i="2"/>
  <c r="E25" i="2"/>
  <c r="J24" i="2"/>
  <c r="E23" i="2"/>
  <c r="G22" i="2"/>
  <c r="G42" i="2" s="1"/>
  <c r="E22" i="2"/>
  <c r="E30" i="2" s="1"/>
  <c r="E21" i="2"/>
  <c r="E20" i="2"/>
  <c r="H18" i="2"/>
  <c r="G18" i="2"/>
  <c r="E18" i="2" s="1"/>
  <c r="F18" i="2"/>
  <c r="E17" i="2"/>
  <c r="H16" i="2"/>
  <c r="E16" i="2" s="1"/>
  <c r="G16" i="2"/>
  <c r="F16" i="2"/>
  <c r="E15" i="2"/>
  <c r="G45" i="2" l="1"/>
  <c r="E42" i="2"/>
  <c r="E45" i="2" s="1"/>
  <c r="G30" i="2"/>
  <c r="F41" i="1"/>
  <c r="G41" i="1"/>
  <c r="H41" i="1"/>
  <c r="E41" i="1"/>
  <c r="G43" i="1" l="1"/>
  <c r="H43" i="1"/>
  <c r="G44" i="1"/>
  <c r="H44" i="1"/>
  <c r="F44" i="1"/>
  <c r="F43" i="1"/>
  <c r="G42" i="1"/>
  <c r="H42" i="1"/>
  <c r="F42" i="1"/>
  <c r="E40" i="1"/>
  <c r="E39" i="1"/>
  <c r="F34" i="1"/>
  <c r="G34" i="1"/>
  <c r="H34" i="1"/>
  <c r="E33" i="1"/>
  <c r="F30" i="1"/>
  <c r="H30" i="1"/>
  <c r="E29" i="1"/>
  <c r="E28" i="1"/>
  <c r="E31" i="1"/>
  <c r="J27" i="1"/>
  <c r="J28" i="1" s="1"/>
  <c r="J33" i="1" s="1"/>
  <c r="E27" i="1"/>
  <c r="E26" i="1"/>
  <c r="J25" i="1"/>
  <c r="E25" i="1"/>
  <c r="E48" i="1" l="1"/>
  <c r="E47" i="1"/>
  <c r="G22" i="1"/>
  <c r="G30" i="1" s="1"/>
  <c r="E44" i="1" l="1"/>
  <c r="E38" i="1"/>
  <c r="E37" i="1"/>
  <c r="H36" i="1"/>
  <c r="G36" i="1"/>
  <c r="F36" i="1"/>
  <c r="E35" i="1"/>
  <c r="E36" i="1" s="1"/>
  <c r="E32" i="1"/>
  <c r="E34" i="1" s="1"/>
  <c r="J24" i="1"/>
  <c r="E23" i="1"/>
  <c r="E22" i="1"/>
  <c r="E21" i="1"/>
  <c r="E20" i="1"/>
  <c r="E17" i="1"/>
  <c r="H18" i="1"/>
  <c r="G18" i="1"/>
  <c r="F18" i="1"/>
  <c r="G16" i="1"/>
  <c r="H16" i="1"/>
  <c r="F16" i="1"/>
  <c r="E15" i="1"/>
  <c r="E30" i="1" l="1"/>
  <c r="H45" i="1"/>
  <c r="F45" i="1"/>
  <c r="G45" i="1"/>
  <c r="E43" i="1"/>
  <c r="E18" i="1"/>
  <c r="E16" i="1"/>
  <c r="E42" i="1" l="1"/>
  <c r="E45" i="1" s="1"/>
</calcChain>
</file>

<file path=xl/sharedStrings.xml><?xml version="1.0" encoding="utf-8"?>
<sst xmlns="http://schemas.openxmlformats.org/spreadsheetml/2006/main" count="156" uniqueCount="49">
  <si>
    <t>к постановлению администрации</t>
  </si>
  <si>
    <t xml:space="preserve"> города Покачи </t>
  </si>
  <si>
    <t>от__________№____</t>
  </si>
  <si>
    <t xml:space="preserve">Перечень </t>
  </si>
  <si>
    <t xml:space="preserve">«Обеспечение условий для развития физической культуры и массового спорта </t>
  </si>
  <si>
    <t>в городе Покачи на 2014-2016 годы»</t>
  </si>
  <si>
    <t>№ п/п</t>
  </si>
  <si>
    <t>Исполнитель</t>
  </si>
  <si>
    <t>Источник финансирования</t>
  </si>
  <si>
    <t>Финансовые затраты на реализацию (руб.)</t>
  </si>
  <si>
    <t>всего</t>
  </si>
  <si>
    <t>в том числе:</t>
  </si>
  <si>
    <t>2014 год</t>
  </si>
  <si>
    <t>2015 год</t>
  </si>
  <si>
    <t>2016 год</t>
  </si>
  <si>
    <t>местный бюджет</t>
  </si>
  <si>
    <t>Итого по мероприятию:</t>
  </si>
  <si>
    <t>окружной бюджет</t>
  </si>
  <si>
    <t>Управление по физической культуре и спорту администрации города Покачи</t>
  </si>
  <si>
    <t>Итого:</t>
  </si>
  <si>
    <t>МАУ СОК «Звездный»</t>
  </si>
  <si>
    <t xml:space="preserve">МАУ СОК «Звездный» </t>
  </si>
  <si>
    <t>Приложение 2</t>
  </si>
  <si>
    <t>средства ОАО "ЛУКОЙЛ"</t>
  </si>
  <si>
    <t>600-44 ЛБО/617 от 03.07.2015</t>
  </si>
  <si>
    <t>600-45 ЛБО/615 от 06.07.2015</t>
  </si>
  <si>
    <t>основных мероприятий по реализации муниципальной программы</t>
  </si>
  <si>
    <t>МАУДО «ДЮСШ»</t>
  </si>
  <si>
    <t>Основное мероприятие</t>
  </si>
  <si>
    <t>МАУ СОК "Звездный"</t>
  </si>
  <si>
    <t>МАУДО "ДЮСШ"</t>
  </si>
  <si>
    <t>Всего по программе:</t>
  </si>
  <si>
    <t>В том числе:</t>
  </si>
  <si>
    <t>Инвестиции в объекты муниципальной собственности</t>
  </si>
  <si>
    <t>Прочие расходы</t>
  </si>
  <si>
    <t>Проектирование и строительство лыжной базы (целевой показатель - количество систематически занимающихся физической культурой и спортом).</t>
  </si>
  <si>
    <t>на предоставление субсидии на иные цели, в том числе:</t>
  </si>
  <si>
    <t>Расходы на обеспечение функций органов местного самоуправления (целевой показатель - количество систематически занимающихся физической культурой и спортом), в том числе:</t>
  </si>
  <si>
    <t>на строительство и приобретение спортивных площадок.</t>
  </si>
  <si>
    <t>на осуществление переданного отдельного государственного полномочия по присвоению спортивных разрядов и квалификационных категорий спортивных судей.</t>
  </si>
  <si>
    <t>на выплаты гарантий и компенсаций работникам учреждений;</t>
  </si>
  <si>
    <t>на капитальный ремонт плавательного бассейна "Дельфин".</t>
  </si>
  <si>
    <t>на обеспечение выполнения муниципального задания на оказание муниципальных услуг (выполнение работ);</t>
  </si>
  <si>
    <t>МУ "Управление капитального строительства"</t>
  </si>
  <si>
    <t>Расходы на предоставление дополнительного образования детям по 11 видам спорта (целевой показатель - количество детей, получающих услуги по дополнительному образованию в учреждениях физической культуры и спорта).</t>
  </si>
  <si>
    <t xml:space="preserve">Расходы на содержание учреждений спорта (целевой показатель - 1. количество систематически занимающихся физической культурой и спортом; 2. количество детей, получающих услуги по дополнительному образованию в учреждениях физической культуры и спорта), в том числе:  </t>
  </si>
  <si>
    <t>Развитие материально – технической базы учреждений физической культуры и спорта (целевой показатель - количество детей, получающих услуги по дополнительному образованию в учреждениях физической культуры и спорта)., в том числе:</t>
  </si>
  <si>
    <t>Расходы на формирование и обеспечение спортивных сборных команд в тренировочных сборах и соревнованиях (согласно  календарному плану), организация  проведения муниципальных физкультурно-оздоровительных и спортивных мероприятий на территории города (целевой показатель - 1. количество участников городских спортивно-массовых и спортивных соревнований; 2. количество подготовленных спортсменов-разрядников при общей численности систематически занимающихся в спортивных секциях).</t>
  </si>
  <si>
    <t>от 04.03.2016 №214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</si>
</sst>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6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Fill="1"/>
    <xf numFmtId="0" fontId="1" fillId="0" borderId="0" xfId="0" applyFont="1" applyFill="1" applyAlignment="1">
      <alignment horizontal="right" vertical="center"/>
    </xf>
    <xf numFmtId="0" fontId="2" fillId="0" borderId="0" xfId="0" applyFont="1" applyFill="1" applyAlignment="1">
      <alignment vertical="center"/>
    </xf>
    <xf numFmtId="0" fontId="4" fillId="0" borderId="0" xfId="0" applyFont="1" applyFill="1" applyAlignment="1">
      <alignment horizontal="center" vertical="center"/>
    </xf>
    <xf numFmtId="0" fontId="6" fillId="0" borderId="1" xfId="0" applyFont="1" applyFill="1" applyBorder="1" applyAlignment="1">
      <alignment horizontal="justify" vertical="center" wrapText="1"/>
    </xf>
    <xf numFmtId="0" fontId="0" fillId="0" borderId="0" xfId="0" applyFont="1" applyFill="1"/>
    <xf numFmtId="0" fontId="0" fillId="0" borderId="1" xfId="0" applyFont="1" applyFill="1" applyBorder="1"/>
    <xf numFmtId="4" fontId="0" fillId="0" borderId="0" xfId="0" applyNumberFormat="1" applyFont="1" applyFill="1"/>
    <xf numFmtId="4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3" fillId="0" borderId="0" xfId="0" applyFont="1" applyFill="1" applyAlignment="1">
      <alignment horizontal="center" vertical="center"/>
    </xf>
    <xf numFmtId="0" fontId="6" fillId="0" borderId="2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8"/>
  <sheetViews>
    <sheetView topLeftCell="A10" zoomScaleNormal="100" workbookViewId="0">
      <selection activeCell="H32" sqref="H32"/>
    </sheetView>
  </sheetViews>
  <sheetFormatPr defaultRowHeight="15" x14ac:dyDescent="0.25"/>
  <cols>
    <col min="1" max="1" width="4.5703125" style="1" customWidth="1"/>
    <col min="2" max="2" width="91.85546875" style="1" customWidth="1"/>
    <col min="3" max="3" width="23.85546875" style="1" customWidth="1"/>
    <col min="4" max="4" width="17.7109375" style="1" customWidth="1"/>
    <col min="5" max="5" width="14" style="1" customWidth="1"/>
    <col min="6" max="8" width="13.7109375" style="1" customWidth="1"/>
    <col min="9" max="9" width="9.140625" style="1"/>
    <col min="10" max="10" width="11.42578125" style="1" hidden="1" customWidth="1"/>
    <col min="11" max="12" width="0" style="1" hidden="1" customWidth="1"/>
    <col min="13" max="16384" width="9.140625" style="1"/>
  </cols>
  <sheetData>
    <row r="1" spans="1:8" ht="15.75" x14ac:dyDescent="0.25">
      <c r="H1" s="2" t="s">
        <v>22</v>
      </c>
    </row>
    <row r="2" spans="1:8" ht="15.75" x14ac:dyDescent="0.25">
      <c r="H2" s="2" t="s">
        <v>0</v>
      </c>
    </row>
    <row r="3" spans="1:8" ht="15.75" x14ac:dyDescent="0.25">
      <c r="H3" s="2" t="s">
        <v>1</v>
      </c>
    </row>
    <row r="4" spans="1:8" ht="15.75" x14ac:dyDescent="0.25">
      <c r="H4" s="2" t="s">
        <v>2</v>
      </c>
    </row>
    <row r="5" spans="1:8" ht="11.25" customHeight="1" x14ac:dyDescent="0.25">
      <c r="A5" s="3"/>
    </row>
    <row r="6" spans="1:8" ht="18.75" x14ac:dyDescent="0.25">
      <c r="A6" s="21" t="s">
        <v>3</v>
      </c>
      <c r="B6" s="21"/>
      <c r="C6" s="21"/>
      <c r="D6" s="21"/>
      <c r="E6" s="21"/>
      <c r="F6" s="21"/>
      <c r="G6" s="21"/>
      <c r="H6" s="21"/>
    </row>
    <row r="7" spans="1:8" ht="18.75" x14ac:dyDescent="0.25">
      <c r="A7" s="21" t="s">
        <v>26</v>
      </c>
      <c r="B7" s="21"/>
      <c r="C7" s="21"/>
      <c r="D7" s="21"/>
      <c r="E7" s="21"/>
      <c r="F7" s="21"/>
      <c r="G7" s="21"/>
      <c r="H7" s="21"/>
    </row>
    <row r="8" spans="1:8" ht="18.75" x14ac:dyDescent="0.25">
      <c r="A8" s="21" t="s">
        <v>4</v>
      </c>
      <c r="B8" s="21"/>
      <c r="C8" s="21"/>
      <c r="D8" s="21"/>
      <c r="E8" s="21"/>
      <c r="F8" s="21"/>
      <c r="G8" s="21"/>
      <c r="H8" s="21"/>
    </row>
    <row r="9" spans="1:8" ht="18.75" x14ac:dyDescent="0.25">
      <c r="A9" s="21" t="s">
        <v>5</v>
      </c>
      <c r="B9" s="21"/>
      <c r="C9" s="21"/>
      <c r="D9" s="21"/>
      <c r="E9" s="21"/>
      <c r="F9" s="21"/>
      <c r="G9" s="21"/>
      <c r="H9" s="21"/>
    </row>
    <row r="10" spans="1:8" ht="11.25" customHeight="1" x14ac:dyDescent="0.25">
      <c r="A10" s="4"/>
    </row>
    <row r="11" spans="1:8" x14ac:dyDescent="0.25">
      <c r="A11" s="27" t="s">
        <v>6</v>
      </c>
      <c r="B11" s="27" t="s">
        <v>28</v>
      </c>
      <c r="C11" s="27" t="s">
        <v>7</v>
      </c>
      <c r="D11" s="27" t="s">
        <v>8</v>
      </c>
      <c r="E11" s="27" t="s">
        <v>9</v>
      </c>
      <c r="F11" s="27"/>
      <c r="G11" s="27"/>
      <c r="H11" s="27"/>
    </row>
    <row r="12" spans="1:8" x14ac:dyDescent="0.25">
      <c r="A12" s="27"/>
      <c r="B12" s="27"/>
      <c r="C12" s="27"/>
      <c r="D12" s="27"/>
      <c r="E12" s="27" t="s">
        <v>10</v>
      </c>
      <c r="F12" s="27" t="s">
        <v>11</v>
      </c>
      <c r="G12" s="27"/>
      <c r="H12" s="27"/>
    </row>
    <row r="13" spans="1:8" x14ac:dyDescent="0.25">
      <c r="A13" s="27"/>
      <c r="B13" s="27"/>
      <c r="C13" s="27"/>
      <c r="D13" s="27"/>
      <c r="E13" s="27"/>
      <c r="F13" s="10" t="s">
        <v>12</v>
      </c>
      <c r="G13" s="10" t="s">
        <v>13</v>
      </c>
      <c r="H13" s="10" t="s">
        <v>14</v>
      </c>
    </row>
    <row r="14" spans="1:8" x14ac:dyDescent="0.25">
      <c r="A14" s="10">
        <v>1</v>
      </c>
      <c r="B14" s="10">
        <v>2</v>
      </c>
      <c r="C14" s="10">
        <v>3</v>
      </c>
      <c r="D14" s="10">
        <v>4</v>
      </c>
      <c r="E14" s="10">
        <v>5</v>
      </c>
      <c r="F14" s="10">
        <v>6</v>
      </c>
      <c r="G14" s="10">
        <v>7</v>
      </c>
      <c r="H14" s="10">
        <v>8</v>
      </c>
    </row>
    <row r="15" spans="1:8" ht="69" customHeight="1" x14ac:dyDescent="0.25">
      <c r="A15" s="10">
        <v>1</v>
      </c>
      <c r="B15" s="5" t="s">
        <v>47</v>
      </c>
      <c r="C15" s="10" t="s">
        <v>29</v>
      </c>
      <c r="D15" s="10" t="s">
        <v>15</v>
      </c>
      <c r="E15" s="9">
        <f>F15+G15+H15</f>
        <v>2900045</v>
      </c>
      <c r="F15" s="9">
        <v>1000045</v>
      </c>
      <c r="G15" s="9">
        <v>400000</v>
      </c>
      <c r="H15" s="9">
        <v>1500000</v>
      </c>
    </row>
    <row r="16" spans="1:8" s="6" customFormat="1" x14ac:dyDescent="0.25">
      <c r="A16" s="10"/>
      <c r="B16" s="11" t="s">
        <v>16</v>
      </c>
      <c r="C16" s="10"/>
      <c r="D16" s="10"/>
      <c r="E16" s="9">
        <f>F16+G16+H16</f>
        <v>2900045</v>
      </c>
      <c r="F16" s="9">
        <f>F15</f>
        <v>1000045</v>
      </c>
      <c r="G16" s="9">
        <f t="shared" ref="G16:H16" si="0">G15</f>
        <v>400000</v>
      </c>
      <c r="H16" s="9">
        <f t="shared" si="0"/>
        <v>1500000</v>
      </c>
    </row>
    <row r="17" spans="1:11" ht="39.75" customHeight="1" x14ac:dyDescent="0.25">
      <c r="A17" s="10">
        <v>2</v>
      </c>
      <c r="B17" s="5" t="s">
        <v>44</v>
      </c>
      <c r="C17" s="10" t="s">
        <v>30</v>
      </c>
      <c r="D17" s="10" t="s">
        <v>15</v>
      </c>
      <c r="E17" s="9">
        <f>F17+G17+H17</f>
        <v>7200500</v>
      </c>
      <c r="F17" s="9">
        <v>2500000</v>
      </c>
      <c r="G17" s="9">
        <v>1600000</v>
      </c>
      <c r="H17" s="9">
        <v>3100500</v>
      </c>
    </row>
    <row r="18" spans="1:11" s="6" customFormat="1" x14ac:dyDescent="0.25">
      <c r="A18" s="10"/>
      <c r="B18" s="11" t="s">
        <v>16</v>
      </c>
      <c r="C18" s="10"/>
      <c r="D18" s="10"/>
      <c r="E18" s="9">
        <f>F18+G18+H18</f>
        <v>7200500</v>
      </c>
      <c r="F18" s="9">
        <f>F17</f>
        <v>2500000</v>
      </c>
      <c r="G18" s="9">
        <f t="shared" ref="G18" si="1">G17</f>
        <v>1600000</v>
      </c>
      <c r="H18" s="9">
        <f t="shared" ref="H18" si="2">H17</f>
        <v>3100500</v>
      </c>
    </row>
    <row r="19" spans="1:11" s="6" customFormat="1" ht="41.25" customHeight="1" x14ac:dyDescent="0.25">
      <c r="A19" s="12">
        <v>3</v>
      </c>
      <c r="B19" s="13" t="s">
        <v>45</v>
      </c>
      <c r="C19" s="7"/>
      <c r="D19" s="7"/>
      <c r="E19" s="7"/>
      <c r="F19" s="7"/>
      <c r="G19" s="7"/>
      <c r="H19" s="7"/>
    </row>
    <row r="20" spans="1:11" s="6" customFormat="1" ht="15" customHeight="1" x14ac:dyDescent="0.25">
      <c r="A20" s="25"/>
      <c r="B20" s="22" t="s">
        <v>42</v>
      </c>
      <c r="C20" s="25" t="s">
        <v>21</v>
      </c>
      <c r="D20" s="10" t="s">
        <v>15</v>
      </c>
      <c r="E20" s="9">
        <f>F20+G20+H20</f>
        <v>151711405.72999999</v>
      </c>
      <c r="F20" s="9">
        <v>46173856.030000001</v>
      </c>
      <c r="G20" s="9">
        <v>58820583.82</v>
      </c>
      <c r="H20" s="9">
        <v>46716965.880000003</v>
      </c>
    </row>
    <row r="21" spans="1:11" s="6" customFormat="1" ht="15" customHeight="1" x14ac:dyDescent="0.25">
      <c r="A21" s="28"/>
      <c r="B21" s="23"/>
      <c r="C21" s="26"/>
      <c r="D21" s="10" t="s">
        <v>17</v>
      </c>
      <c r="E21" s="9">
        <f>F21+G21+H21</f>
        <v>4309215.18</v>
      </c>
      <c r="F21" s="9">
        <v>4309215.18</v>
      </c>
      <c r="G21" s="9">
        <v>0</v>
      </c>
      <c r="H21" s="9">
        <v>0</v>
      </c>
    </row>
    <row r="22" spans="1:11" s="6" customFormat="1" ht="15" customHeight="1" x14ac:dyDescent="0.25">
      <c r="A22" s="28"/>
      <c r="B22" s="23"/>
      <c r="C22" s="27" t="s">
        <v>27</v>
      </c>
      <c r="D22" s="10" t="s">
        <v>15</v>
      </c>
      <c r="E22" s="9">
        <f>F22+G22+H22</f>
        <v>110791489.91</v>
      </c>
      <c r="F22" s="9">
        <v>39093575</v>
      </c>
      <c r="G22" s="9">
        <f>41036574.47+76599.01</f>
        <v>41113173.479999997</v>
      </c>
      <c r="H22" s="9">
        <v>30584741.43</v>
      </c>
    </row>
    <row r="23" spans="1:11" s="6" customFormat="1" ht="15" customHeight="1" x14ac:dyDescent="0.25">
      <c r="A23" s="26"/>
      <c r="B23" s="24"/>
      <c r="C23" s="27"/>
      <c r="D23" s="10" t="s">
        <v>17</v>
      </c>
      <c r="E23" s="9">
        <f>F23+G23+H23</f>
        <v>16737295.550000001</v>
      </c>
      <c r="F23" s="9">
        <v>3075993.74</v>
      </c>
      <c r="G23" s="9">
        <v>7583301.8099999996</v>
      </c>
      <c r="H23" s="9">
        <v>6078000</v>
      </c>
    </row>
    <row r="24" spans="1:11" s="6" customFormat="1" ht="15" customHeight="1" x14ac:dyDescent="0.25">
      <c r="A24" s="14"/>
      <c r="B24" s="15" t="s">
        <v>36</v>
      </c>
      <c r="C24" s="14"/>
      <c r="D24" s="10"/>
      <c r="E24" s="9"/>
      <c r="F24" s="9"/>
      <c r="G24" s="9"/>
      <c r="H24" s="9"/>
      <c r="J24" s="8">
        <f>G24-115894.25</f>
        <v>-115894.25</v>
      </c>
      <c r="K24" s="6" t="s">
        <v>24</v>
      </c>
    </row>
    <row r="25" spans="1:11" s="6" customFormat="1" ht="15" customHeight="1" x14ac:dyDescent="0.25">
      <c r="A25" s="27"/>
      <c r="B25" s="29" t="s">
        <v>40</v>
      </c>
      <c r="C25" s="27" t="s">
        <v>20</v>
      </c>
      <c r="D25" s="14" t="s">
        <v>15</v>
      </c>
      <c r="E25" s="9">
        <f>F25+G25+H25</f>
        <v>2316216.92</v>
      </c>
      <c r="F25" s="9">
        <v>919682.04</v>
      </c>
      <c r="G25" s="9">
        <v>1396534.88</v>
      </c>
      <c r="H25" s="9">
        <v>0</v>
      </c>
      <c r="J25" s="8">
        <f>G25-115894.25</f>
        <v>1280640.6299999999</v>
      </c>
      <c r="K25" s="6" t="s">
        <v>24</v>
      </c>
    </row>
    <row r="26" spans="1:11" s="6" customFormat="1" ht="15" customHeight="1" x14ac:dyDescent="0.25">
      <c r="A26" s="27"/>
      <c r="B26" s="29"/>
      <c r="C26" s="27"/>
      <c r="D26" s="14" t="s">
        <v>17</v>
      </c>
      <c r="E26" s="9">
        <f t="shared" ref="E26:E27" si="3">F26+G26+H26</f>
        <v>656900</v>
      </c>
      <c r="F26" s="9">
        <v>656900</v>
      </c>
      <c r="G26" s="9">
        <v>0</v>
      </c>
      <c r="H26" s="9">
        <v>0</v>
      </c>
    </row>
    <row r="27" spans="1:11" s="6" customFormat="1" ht="15" customHeight="1" x14ac:dyDescent="0.25">
      <c r="A27" s="27"/>
      <c r="B27" s="29"/>
      <c r="C27" s="14" t="s">
        <v>27</v>
      </c>
      <c r="D27" s="14" t="s">
        <v>15</v>
      </c>
      <c r="E27" s="9">
        <f t="shared" si="3"/>
        <v>2394814.13</v>
      </c>
      <c r="F27" s="9">
        <v>741736.55</v>
      </c>
      <c r="G27" s="9">
        <v>1653077.58</v>
      </c>
      <c r="H27" s="9">
        <v>0</v>
      </c>
      <c r="J27" s="8">
        <f>G27-879222.55</f>
        <v>773855.03</v>
      </c>
      <c r="K27" s="6" t="s">
        <v>25</v>
      </c>
    </row>
    <row r="28" spans="1:11" s="6" customFormat="1" ht="15" customHeight="1" x14ac:dyDescent="0.25">
      <c r="A28" s="25"/>
      <c r="B28" s="22" t="s">
        <v>41</v>
      </c>
      <c r="C28" s="25" t="s">
        <v>20</v>
      </c>
      <c r="D28" s="14" t="s">
        <v>15</v>
      </c>
      <c r="E28" s="9">
        <f>F28+G28+H28</f>
        <v>11798974.050000001</v>
      </c>
      <c r="F28" s="9">
        <v>11300000</v>
      </c>
      <c r="G28" s="9">
        <v>498974.05</v>
      </c>
      <c r="H28" s="9">
        <v>0</v>
      </c>
      <c r="J28" s="8">
        <f>J26+J27</f>
        <v>773855.03</v>
      </c>
    </row>
    <row r="29" spans="1:11" s="6" customFormat="1" ht="15" customHeight="1" x14ac:dyDescent="0.25">
      <c r="A29" s="26"/>
      <c r="B29" s="24"/>
      <c r="C29" s="26"/>
      <c r="D29" s="14" t="s">
        <v>17</v>
      </c>
      <c r="E29" s="9">
        <f>F29+G29+H29</f>
        <v>690429.41</v>
      </c>
      <c r="F29" s="9">
        <v>0</v>
      </c>
      <c r="G29" s="9">
        <v>690429.41</v>
      </c>
      <c r="H29" s="9">
        <v>0</v>
      </c>
    </row>
    <row r="30" spans="1:11" s="6" customFormat="1" ht="15" customHeight="1" x14ac:dyDescent="0.25">
      <c r="A30" s="10"/>
      <c r="B30" s="11" t="s">
        <v>16</v>
      </c>
      <c r="C30" s="10"/>
      <c r="D30" s="10"/>
      <c r="E30" s="9">
        <f>E20+E21+E22+E23+E25+E26+E27+E28+E29</f>
        <v>301406740.88000005</v>
      </c>
      <c r="F30" s="9">
        <f t="shared" ref="F30:H30" si="4">F20+F21+F22+F23+F25+F26+F27+F28+F29</f>
        <v>106270958.54000001</v>
      </c>
      <c r="G30" s="9">
        <f t="shared" si="4"/>
        <v>111756075.02999999</v>
      </c>
      <c r="H30" s="9">
        <f t="shared" si="4"/>
        <v>83379707.310000002</v>
      </c>
    </row>
    <row r="31" spans="1:11" s="6" customFormat="1" ht="15" customHeight="1" x14ac:dyDescent="0.25">
      <c r="A31" s="25">
        <v>4</v>
      </c>
      <c r="B31" s="22" t="s">
        <v>37</v>
      </c>
      <c r="C31" s="25" t="s">
        <v>18</v>
      </c>
      <c r="D31" s="10" t="s">
        <v>15</v>
      </c>
      <c r="E31" s="9">
        <f>F31+G31+H31</f>
        <v>16934787.82</v>
      </c>
      <c r="F31" s="9">
        <v>5026339.96</v>
      </c>
      <c r="G31" s="9">
        <v>6060656.3200000003</v>
      </c>
      <c r="H31" s="9">
        <v>5847791.54</v>
      </c>
    </row>
    <row r="32" spans="1:11" s="6" customFormat="1" ht="15" customHeight="1" x14ac:dyDescent="0.25">
      <c r="A32" s="26"/>
      <c r="B32" s="24"/>
      <c r="C32" s="28"/>
      <c r="D32" s="10" t="s">
        <v>17</v>
      </c>
      <c r="E32" s="9">
        <f t="shared" ref="E32" si="5">F32+G32+H32</f>
        <v>778510.69</v>
      </c>
      <c r="F32" s="9">
        <v>778510.69</v>
      </c>
      <c r="G32" s="9">
        <v>0</v>
      </c>
      <c r="H32" s="9">
        <v>0</v>
      </c>
    </row>
    <row r="33" spans="1:10" s="6" customFormat="1" ht="41.25" customHeight="1" x14ac:dyDescent="0.25">
      <c r="A33" s="14"/>
      <c r="B33" s="15" t="s">
        <v>39</v>
      </c>
      <c r="C33" s="26"/>
      <c r="D33" s="14" t="s">
        <v>17</v>
      </c>
      <c r="E33" s="9">
        <f>F33+G33+H33</f>
        <v>44200</v>
      </c>
      <c r="F33" s="9">
        <v>0</v>
      </c>
      <c r="G33" s="9">
        <v>44200</v>
      </c>
      <c r="H33" s="9">
        <v>0</v>
      </c>
      <c r="J33" s="8" t="e">
        <f>#REF!+J28+J30</f>
        <v>#REF!</v>
      </c>
    </row>
    <row r="34" spans="1:10" s="6" customFormat="1" ht="15" customHeight="1" x14ac:dyDescent="0.25">
      <c r="A34" s="10"/>
      <c r="B34" s="11" t="s">
        <v>16</v>
      </c>
      <c r="C34" s="10"/>
      <c r="D34" s="10"/>
      <c r="E34" s="9">
        <f>E31+E32+E33</f>
        <v>17757498.510000002</v>
      </c>
      <c r="F34" s="9">
        <f t="shared" ref="F34:H34" si="6">F31+F32+F33</f>
        <v>5804850.6500000004</v>
      </c>
      <c r="G34" s="9">
        <f t="shared" si="6"/>
        <v>6104856.3200000003</v>
      </c>
      <c r="H34" s="9">
        <f t="shared" si="6"/>
        <v>5847791.54</v>
      </c>
    </row>
    <row r="35" spans="1:10" s="6" customFormat="1" ht="57" customHeight="1" x14ac:dyDescent="0.25">
      <c r="A35" s="10">
        <v>5</v>
      </c>
      <c r="B35" s="11" t="s">
        <v>35</v>
      </c>
      <c r="C35" s="10" t="s">
        <v>43</v>
      </c>
      <c r="D35" s="10" t="s">
        <v>23</v>
      </c>
      <c r="E35" s="9">
        <f>F35+G35+H35</f>
        <v>3000000</v>
      </c>
      <c r="F35" s="9">
        <v>0</v>
      </c>
      <c r="G35" s="9">
        <v>3000000</v>
      </c>
      <c r="H35" s="9">
        <v>0</v>
      </c>
    </row>
    <row r="36" spans="1:10" s="6" customFormat="1" ht="15" customHeight="1" x14ac:dyDescent="0.25">
      <c r="A36" s="10"/>
      <c r="B36" s="11" t="s">
        <v>16</v>
      </c>
      <c r="C36" s="10"/>
      <c r="D36" s="10"/>
      <c r="E36" s="9">
        <f>E35</f>
        <v>3000000</v>
      </c>
      <c r="F36" s="9">
        <f t="shared" ref="F36:H36" si="7">F35</f>
        <v>0</v>
      </c>
      <c r="G36" s="9">
        <f t="shared" si="7"/>
        <v>3000000</v>
      </c>
      <c r="H36" s="9">
        <f t="shared" si="7"/>
        <v>0</v>
      </c>
    </row>
    <row r="37" spans="1:10" s="6" customFormat="1" ht="19.5" customHeight="1" x14ac:dyDescent="0.25">
      <c r="A37" s="25">
        <v>6</v>
      </c>
      <c r="B37" s="22" t="s">
        <v>46</v>
      </c>
      <c r="C37" s="27" t="s">
        <v>27</v>
      </c>
      <c r="D37" s="10" t="s">
        <v>15</v>
      </c>
      <c r="E37" s="9">
        <f>F37+G37+H37</f>
        <v>25474</v>
      </c>
      <c r="F37" s="9">
        <v>0</v>
      </c>
      <c r="G37" s="9">
        <v>25474</v>
      </c>
      <c r="H37" s="9">
        <v>0</v>
      </c>
    </row>
    <row r="38" spans="1:10" s="6" customFormat="1" ht="19.5" customHeight="1" x14ac:dyDescent="0.25">
      <c r="A38" s="26"/>
      <c r="B38" s="24"/>
      <c r="C38" s="27"/>
      <c r="D38" s="10" t="s">
        <v>17</v>
      </c>
      <c r="E38" s="9">
        <f>F38+G38+H38</f>
        <v>484000</v>
      </c>
      <c r="F38" s="9">
        <v>0</v>
      </c>
      <c r="G38" s="9">
        <v>484000</v>
      </c>
      <c r="H38" s="9">
        <v>0</v>
      </c>
    </row>
    <row r="39" spans="1:10" s="6" customFormat="1" ht="15" customHeight="1" x14ac:dyDescent="0.25">
      <c r="A39" s="25"/>
      <c r="B39" s="22" t="s">
        <v>38</v>
      </c>
      <c r="C39" s="14" t="s">
        <v>30</v>
      </c>
      <c r="D39" s="14" t="s">
        <v>17</v>
      </c>
      <c r="E39" s="9">
        <f>F39+G39+H39</f>
        <v>3712175</v>
      </c>
      <c r="F39" s="9">
        <v>0</v>
      </c>
      <c r="G39" s="9">
        <v>3712175</v>
      </c>
      <c r="H39" s="9">
        <v>0</v>
      </c>
    </row>
    <row r="40" spans="1:10" s="6" customFormat="1" ht="51.75" customHeight="1" x14ac:dyDescent="0.25">
      <c r="A40" s="26"/>
      <c r="B40" s="24"/>
      <c r="C40" s="16" t="s">
        <v>43</v>
      </c>
      <c r="D40" s="14" t="s">
        <v>23</v>
      </c>
      <c r="E40" s="9">
        <f>F40+G40+H40</f>
        <v>1111000</v>
      </c>
      <c r="F40" s="9">
        <v>0</v>
      </c>
      <c r="G40" s="9">
        <v>1111000</v>
      </c>
      <c r="H40" s="9">
        <v>0</v>
      </c>
    </row>
    <row r="41" spans="1:10" s="6" customFormat="1" ht="15" customHeight="1" x14ac:dyDescent="0.25">
      <c r="A41" s="10"/>
      <c r="B41" s="11" t="s">
        <v>16</v>
      </c>
      <c r="C41" s="10"/>
      <c r="D41" s="10"/>
      <c r="E41" s="9">
        <f>E37+E38+E39+E40</f>
        <v>5332649</v>
      </c>
      <c r="F41" s="9">
        <f t="shared" ref="F41:H41" si="8">F37+F38+F39+F40</f>
        <v>0</v>
      </c>
      <c r="G41" s="9">
        <f t="shared" si="8"/>
        <v>5332649</v>
      </c>
      <c r="H41" s="9">
        <f t="shared" si="8"/>
        <v>0</v>
      </c>
    </row>
    <row r="42" spans="1:10" s="6" customFormat="1" ht="15" customHeight="1" x14ac:dyDescent="0.25">
      <c r="A42" s="27"/>
      <c r="B42" s="29" t="s">
        <v>31</v>
      </c>
      <c r="C42" s="27"/>
      <c r="D42" s="10" t="s">
        <v>15</v>
      </c>
      <c r="E42" s="9">
        <f>F42+G42+H42</f>
        <v>306073707.56</v>
      </c>
      <c r="F42" s="9">
        <f>F15+F17+F20+F22+F25+F27+F28+F31+F37</f>
        <v>106755234.58</v>
      </c>
      <c r="G42" s="9">
        <f t="shared" ref="G42:H42" si="9">G15+G17+G20+G22+G25+G27+G28+G31+G37</f>
        <v>111568474.13</v>
      </c>
      <c r="H42" s="9">
        <f t="shared" si="9"/>
        <v>87749998.850000009</v>
      </c>
    </row>
    <row r="43" spans="1:10" s="6" customFormat="1" ht="15" customHeight="1" x14ac:dyDescent="0.25">
      <c r="A43" s="27"/>
      <c r="B43" s="29"/>
      <c r="C43" s="27"/>
      <c r="D43" s="10" t="s">
        <v>17</v>
      </c>
      <c r="E43" s="9">
        <f>F43+G43+H43</f>
        <v>27412725.829999998</v>
      </c>
      <c r="F43" s="9">
        <f>F21+F23+F26+F29+F32+F33+F38+F39</f>
        <v>8820619.6099999994</v>
      </c>
      <c r="G43" s="9">
        <f t="shared" ref="G43:H43" si="10">G21+G23+G26+G29+G32+G33+G38+G39</f>
        <v>12514106.219999999</v>
      </c>
      <c r="H43" s="9">
        <f t="shared" si="10"/>
        <v>6078000</v>
      </c>
    </row>
    <row r="44" spans="1:10" s="6" customFormat="1" ht="26.25" customHeight="1" x14ac:dyDescent="0.25">
      <c r="A44" s="27"/>
      <c r="B44" s="29"/>
      <c r="C44" s="27"/>
      <c r="D44" s="10" t="s">
        <v>23</v>
      </c>
      <c r="E44" s="9">
        <f>F44+G44+H44</f>
        <v>4111000</v>
      </c>
      <c r="F44" s="9">
        <f>F35+F40</f>
        <v>0</v>
      </c>
      <c r="G44" s="9">
        <f t="shared" ref="G44:H44" si="11">G35+G40</f>
        <v>4111000</v>
      </c>
      <c r="H44" s="9">
        <f t="shared" si="11"/>
        <v>0</v>
      </c>
    </row>
    <row r="45" spans="1:10" s="6" customFormat="1" ht="15" customHeight="1" x14ac:dyDescent="0.25">
      <c r="A45" s="27"/>
      <c r="B45" s="29"/>
      <c r="C45" s="27"/>
      <c r="D45" s="10" t="s">
        <v>19</v>
      </c>
      <c r="E45" s="9">
        <f>E42+E43+E44</f>
        <v>337597433.38999999</v>
      </c>
      <c r="F45" s="9">
        <f>F42+F43+F44</f>
        <v>115575854.19</v>
      </c>
      <c r="G45" s="9">
        <f t="shared" ref="G45" si="12">G42+G43+G44</f>
        <v>128193580.34999999</v>
      </c>
      <c r="H45" s="9">
        <f>H42+H43+H44</f>
        <v>93827998.850000009</v>
      </c>
    </row>
    <row r="46" spans="1:10" s="6" customFormat="1" ht="15" customHeight="1" x14ac:dyDescent="0.25">
      <c r="A46" s="10"/>
      <c r="B46" s="11" t="s">
        <v>32</v>
      </c>
      <c r="C46" s="10"/>
      <c r="D46" s="10"/>
      <c r="E46" s="9"/>
      <c r="F46" s="9"/>
      <c r="G46" s="9"/>
      <c r="H46" s="9"/>
    </row>
    <row r="47" spans="1:10" s="6" customFormat="1" ht="15" customHeight="1" x14ac:dyDescent="0.25">
      <c r="A47" s="10"/>
      <c r="B47" s="11" t="s">
        <v>33</v>
      </c>
      <c r="C47" s="10"/>
      <c r="D47" s="10"/>
      <c r="E47" s="9">
        <f>F47+G47+H47</f>
        <v>0</v>
      </c>
      <c r="F47" s="9">
        <v>0</v>
      </c>
      <c r="G47" s="9">
        <v>0</v>
      </c>
      <c r="H47" s="9">
        <v>0</v>
      </c>
    </row>
    <row r="48" spans="1:10" s="6" customFormat="1" ht="15" customHeight="1" x14ac:dyDescent="0.25">
      <c r="A48" s="10"/>
      <c r="B48" s="11" t="s">
        <v>34</v>
      </c>
      <c r="C48" s="10"/>
      <c r="D48" s="10"/>
      <c r="E48" s="9">
        <f>F48+G48+H48</f>
        <v>337597433.38999999</v>
      </c>
      <c r="F48" s="9">
        <v>115575854.19</v>
      </c>
      <c r="G48" s="9">
        <v>128193580.34999999</v>
      </c>
      <c r="H48" s="9">
        <v>93827998.849999994</v>
      </c>
    </row>
  </sheetData>
  <mergeCells count="32">
    <mergeCell ref="A37:A38"/>
    <mergeCell ref="B37:B38"/>
    <mergeCell ref="C37:C38"/>
    <mergeCell ref="A42:A45"/>
    <mergeCell ref="B42:B45"/>
    <mergeCell ref="C42:C45"/>
    <mergeCell ref="A39:A40"/>
    <mergeCell ref="B39:B40"/>
    <mergeCell ref="A31:A32"/>
    <mergeCell ref="B31:B32"/>
    <mergeCell ref="A25:A27"/>
    <mergeCell ref="B25:B27"/>
    <mergeCell ref="C25:C26"/>
    <mergeCell ref="A28:A29"/>
    <mergeCell ref="B28:B29"/>
    <mergeCell ref="C28:C29"/>
    <mergeCell ref="C31:C33"/>
    <mergeCell ref="A6:H6"/>
    <mergeCell ref="A7:H7"/>
    <mergeCell ref="A8:H8"/>
    <mergeCell ref="A9:H9"/>
    <mergeCell ref="B20:B23"/>
    <mergeCell ref="C20:C21"/>
    <mergeCell ref="C22:C23"/>
    <mergeCell ref="A11:A13"/>
    <mergeCell ref="B11:B13"/>
    <mergeCell ref="C11:C13"/>
    <mergeCell ref="D11:D13"/>
    <mergeCell ref="E11:H11"/>
    <mergeCell ref="E12:E13"/>
    <mergeCell ref="F12:H12"/>
    <mergeCell ref="A20:A23"/>
  </mergeCells>
  <pageMargins left="0.78740157480314965" right="0.39370078740157483" top="0.78740157480314965" bottom="0.78740157480314965" header="0.31496062992125984" footer="0.31496062992125984"/>
  <pageSetup paperSize="9" scale="69" fitToHeight="2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8"/>
  <sheetViews>
    <sheetView tabSelected="1" zoomScaleNormal="100" workbookViewId="0">
      <selection activeCell="D4" sqref="D4"/>
    </sheetView>
  </sheetViews>
  <sheetFormatPr defaultRowHeight="15" x14ac:dyDescent="0.25"/>
  <cols>
    <col min="1" max="1" width="4.5703125" style="1" customWidth="1"/>
    <col min="2" max="2" width="91.85546875" style="1" customWidth="1"/>
    <col min="3" max="3" width="23.85546875" style="1" customWidth="1"/>
    <col min="4" max="4" width="17.7109375" style="1" customWidth="1"/>
    <col min="5" max="5" width="14" style="1" customWidth="1"/>
    <col min="6" max="8" width="13.7109375" style="1" customWidth="1"/>
    <col min="9" max="9" width="9.140625" style="1"/>
    <col min="10" max="10" width="11.42578125" style="1" hidden="1" customWidth="1"/>
    <col min="11" max="12" width="0" style="1" hidden="1" customWidth="1"/>
    <col min="13" max="16384" width="9.140625" style="1"/>
  </cols>
  <sheetData>
    <row r="1" spans="1:8" ht="15.75" x14ac:dyDescent="0.25">
      <c r="H1" s="2" t="s">
        <v>22</v>
      </c>
    </row>
    <row r="2" spans="1:8" ht="15.75" x14ac:dyDescent="0.25">
      <c r="H2" s="2" t="s">
        <v>0</v>
      </c>
    </row>
    <row r="3" spans="1:8" ht="15.75" x14ac:dyDescent="0.25">
      <c r="H3" s="2" t="s">
        <v>1</v>
      </c>
    </row>
    <row r="4" spans="1:8" ht="15.75" x14ac:dyDescent="0.25">
      <c r="H4" s="2" t="s">
        <v>48</v>
      </c>
    </row>
    <row r="5" spans="1:8" ht="11.25" customHeight="1" x14ac:dyDescent="0.25">
      <c r="A5" s="3"/>
    </row>
    <row r="6" spans="1:8" ht="18.75" x14ac:dyDescent="0.25">
      <c r="A6" s="21" t="s">
        <v>3</v>
      </c>
      <c r="B6" s="21"/>
      <c r="C6" s="21"/>
      <c r="D6" s="21"/>
      <c r="E6" s="21"/>
      <c r="F6" s="21"/>
      <c r="G6" s="21"/>
      <c r="H6" s="21"/>
    </row>
    <row r="7" spans="1:8" ht="18.75" x14ac:dyDescent="0.25">
      <c r="A7" s="21" t="s">
        <v>26</v>
      </c>
      <c r="B7" s="21"/>
      <c r="C7" s="21"/>
      <c r="D7" s="21"/>
      <c r="E7" s="21"/>
      <c r="F7" s="21"/>
      <c r="G7" s="21"/>
      <c r="H7" s="21"/>
    </row>
    <row r="8" spans="1:8" ht="18.75" x14ac:dyDescent="0.25">
      <c r="A8" s="21" t="s">
        <v>4</v>
      </c>
      <c r="B8" s="21"/>
      <c r="C8" s="21"/>
      <c r="D8" s="21"/>
      <c r="E8" s="21"/>
      <c r="F8" s="21"/>
      <c r="G8" s="21"/>
      <c r="H8" s="21"/>
    </row>
    <row r="9" spans="1:8" ht="18.75" x14ac:dyDescent="0.25">
      <c r="A9" s="21" t="s">
        <v>5</v>
      </c>
      <c r="B9" s="21"/>
      <c r="C9" s="21"/>
      <c r="D9" s="21"/>
      <c r="E9" s="21"/>
      <c r="F9" s="21"/>
      <c r="G9" s="21"/>
      <c r="H9" s="21"/>
    </row>
    <row r="10" spans="1:8" ht="11.25" customHeight="1" x14ac:dyDescent="0.25">
      <c r="A10" s="4"/>
    </row>
    <row r="11" spans="1:8" x14ac:dyDescent="0.25">
      <c r="A11" s="27" t="s">
        <v>6</v>
      </c>
      <c r="B11" s="27" t="s">
        <v>28</v>
      </c>
      <c r="C11" s="27" t="s">
        <v>7</v>
      </c>
      <c r="D11" s="27" t="s">
        <v>8</v>
      </c>
      <c r="E11" s="27" t="s">
        <v>9</v>
      </c>
      <c r="F11" s="27"/>
      <c r="G11" s="27"/>
      <c r="H11" s="27"/>
    </row>
    <row r="12" spans="1:8" x14ac:dyDescent="0.25">
      <c r="A12" s="27"/>
      <c r="B12" s="27"/>
      <c r="C12" s="27"/>
      <c r="D12" s="27"/>
      <c r="E12" s="27" t="s">
        <v>10</v>
      </c>
      <c r="F12" s="27" t="s">
        <v>11</v>
      </c>
      <c r="G12" s="27"/>
      <c r="H12" s="27"/>
    </row>
    <row r="13" spans="1:8" x14ac:dyDescent="0.25">
      <c r="A13" s="27"/>
      <c r="B13" s="27"/>
      <c r="C13" s="27"/>
      <c r="D13" s="27"/>
      <c r="E13" s="27"/>
      <c r="F13" s="19" t="s">
        <v>12</v>
      </c>
      <c r="G13" s="19" t="s">
        <v>13</v>
      </c>
      <c r="H13" s="19" t="s">
        <v>14</v>
      </c>
    </row>
    <row r="14" spans="1:8" x14ac:dyDescent="0.25">
      <c r="A14" s="19">
        <v>1</v>
      </c>
      <c r="B14" s="19">
        <v>2</v>
      </c>
      <c r="C14" s="19">
        <v>3</v>
      </c>
      <c r="D14" s="19">
        <v>4</v>
      </c>
      <c r="E14" s="19">
        <v>5</v>
      </c>
      <c r="F14" s="19">
        <v>6</v>
      </c>
      <c r="G14" s="19">
        <v>7</v>
      </c>
      <c r="H14" s="19">
        <v>8</v>
      </c>
    </row>
    <row r="15" spans="1:8" ht="69" customHeight="1" x14ac:dyDescent="0.25">
      <c r="A15" s="19">
        <v>1</v>
      </c>
      <c r="B15" s="5" t="s">
        <v>47</v>
      </c>
      <c r="C15" s="19" t="s">
        <v>29</v>
      </c>
      <c r="D15" s="19" t="s">
        <v>15</v>
      </c>
      <c r="E15" s="9">
        <f>F15+G15+H15</f>
        <v>2900045</v>
      </c>
      <c r="F15" s="9">
        <v>1000045</v>
      </c>
      <c r="G15" s="9">
        <v>400000</v>
      </c>
      <c r="H15" s="9">
        <v>1500000</v>
      </c>
    </row>
    <row r="16" spans="1:8" s="6" customFormat="1" x14ac:dyDescent="0.25">
      <c r="A16" s="19"/>
      <c r="B16" s="20" t="s">
        <v>16</v>
      </c>
      <c r="C16" s="19"/>
      <c r="D16" s="19"/>
      <c r="E16" s="9">
        <f>F16+G16+H16</f>
        <v>2900045</v>
      </c>
      <c r="F16" s="9">
        <f>F15</f>
        <v>1000045</v>
      </c>
      <c r="G16" s="9">
        <f t="shared" ref="G16:H16" si="0">G15</f>
        <v>400000</v>
      </c>
      <c r="H16" s="9">
        <f t="shared" si="0"/>
        <v>1500000</v>
      </c>
    </row>
    <row r="17" spans="1:11" ht="39.75" customHeight="1" x14ac:dyDescent="0.25">
      <c r="A17" s="19">
        <v>2</v>
      </c>
      <c r="B17" s="5" t="s">
        <v>44</v>
      </c>
      <c r="C17" s="19" t="s">
        <v>30</v>
      </c>
      <c r="D17" s="19" t="s">
        <v>15</v>
      </c>
      <c r="E17" s="9">
        <f>F17+G17+H17</f>
        <v>7200500</v>
      </c>
      <c r="F17" s="9">
        <v>2500000</v>
      </c>
      <c r="G17" s="9">
        <v>1600000</v>
      </c>
      <c r="H17" s="9">
        <v>3100500</v>
      </c>
    </row>
    <row r="18" spans="1:11" s="6" customFormat="1" x14ac:dyDescent="0.25">
      <c r="A18" s="19"/>
      <c r="B18" s="20" t="s">
        <v>16</v>
      </c>
      <c r="C18" s="19"/>
      <c r="D18" s="19"/>
      <c r="E18" s="9">
        <f>F18+G18+H18</f>
        <v>7200500</v>
      </c>
      <c r="F18" s="9">
        <f>F17</f>
        <v>2500000</v>
      </c>
      <c r="G18" s="9">
        <f t="shared" ref="G18:H18" si="1">G17</f>
        <v>1600000</v>
      </c>
      <c r="H18" s="9">
        <f t="shared" si="1"/>
        <v>3100500</v>
      </c>
    </row>
    <row r="19" spans="1:11" s="6" customFormat="1" ht="41.25" customHeight="1" x14ac:dyDescent="0.25">
      <c r="A19" s="18">
        <v>3</v>
      </c>
      <c r="B19" s="17" t="s">
        <v>45</v>
      </c>
      <c r="C19" s="7"/>
      <c r="D19" s="7"/>
      <c r="E19" s="7"/>
      <c r="F19" s="7"/>
      <c r="G19" s="7"/>
      <c r="H19" s="7"/>
    </row>
    <row r="20" spans="1:11" s="6" customFormat="1" ht="15" customHeight="1" x14ac:dyDescent="0.25">
      <c r="A20" s="25"/>
      <c r="B20" s="22" t="s">
        <v>42</v>
      </c>
      <c r="C20" s="25" t="s">
        <v>21</v>
      </c>
      <c r="D20" s="19" t="s">
        <v>15</v>
      </c>
      <c r="E20" s="9">
        <f>F20+G20+H20</f>
        <v>151711405.72999999</v>
      </c>
      <c r="F20" s="9">
        <v>46173856.030000001</v>
      </c>
      <c r="G20" s="9">
        <v>58820583.82</v>
      </c>
      <c r="H20" s="9">
        <v>46716965.880000003</v>
      </c>
    </row>
    <row r="21" spans="1:11" s="6" customFormat="1" ht="15" customHeight="1" x14ac:dyDescent="0.25">
      <c r="A21" s="28"/>
      <c r="B21" s="23"/>
      <c r="C21" s="26"/>
      <c r="D21" s="19" t="s">
        <v>17</v>
      </c>
      <c r="E21" s="9">
        <f>F21+G21+H21</f>
        <v>4309215.18</v>
      </c>
      <c r="F21" s="9">
        <v>4309215.18</v>
      </c>
      <c r="G21" s="9">
        <v>0</v>
      </c>
      <c r="H21" s="9">
        <v>0</v>
      </c>
    </row>
    <row r="22" spans="1:11" s="6" customFormat="1" ht="15" customHeight="1" x14ac:dyDescent="0.25">
      <c r="A22" s="28"/>
      <c r="B22" s="23"/>
      <c r="C22" s="27" t="s">
        <v>27</v>
      </c>
      <c r="D22" s="19" t="s">
        <v>15</v>
      </c>
      <c r="E22" s="9">
        <f>F22+G22+H22</f>
        <v>110791489.91</v>
      </c>
      <c r="F22" s="9">
        <v>39093575</v>
      </c>
      <c r="G22" s="9">
        <f>41036574.47+76599.01</f>
        <v>41113173.479999997</v>
      </c>
      <c r="H22" s="9">
        <v>30584741.43</v>
      </c>
    </row>
    <row r="23" spans="1:11" s="6" customFormat="1" ht="15" customHeight="1" x14ac:dyDescent="0.25">
      <c r="A23" s="26"/>
      <c r="B23" s="24"/>
      <c r="C23" s="27"/>
      <c r="D23" s="19" t="s">
        <v>17</v>
      </c>
      <c r="E23" s="9">
        <f>F23+G23+H23</f>
        <v>16737295.550000001</v>
      </c>
      <c r="F23" s="9">
        <v>3075993.74</v>
      </c>
      <c r="G23" s="9">
        <v>7583301.8099999996</v>
      </c>
      <c r="H23" s="9">
        <v>6078000</v>
      </c>
    </row>
    <row r="24" spans="1:11" s="6" customFormat="1" ht="15" customHeight="1" x14ac:dyDescent="0.25">
      <c r="A24" s="19"/>
      <c r="B24" s="20" t="s">
        <v>36</v>
      </c>
      <c r="C24" s="19"/>
      <c r="D24" s="19"/>
      <c r="E24" s="9"/>
      <c r="F24" s="9"/>
      <c r="G24" s="9"/>
      <c r="H24" s="9"/>
      <c r="J24" s="8">
        <f>G24-115894.25</f>
        <v>-115894.25</v>
      </c>
      <c r="K24" s="6" t="s">
        <v>24</v>
      </c>
    </row>
    <row r="25" spans="1:11" s="6" customFormat="1" ht="15" customHeight="1" x14ac:dyDescent="0.25">
      <c r="A25" s="27"/>
      <c r="B25" s="29" t="s">
        <v>40</v>
      </c>
      <c r="C25" s="27" t="s">
        <v>20</v>
      </c>
      <c r="D25" s="19" t="s">
        <v>15</v>
      </c>
      <c r="E25" s="9">
        <f>F25+G25+H25</f>
        <v>2316216.92</v>
      </c>
      <c r="F25" s="9">
        <v>919682.04</v>
      </c>
      <c r="G25" s="9">
        <v>1396534.88</v>
      </c>
      <c r="H25" s="9">
        <v>0</v>
      </c>
      <c r="J25" s="8">
        <f>G25-115894.25</f>
        <v>1280640.6299999999</v>
      </c>
      <c r="K25" s="6" t="s">
        <v>24</v>
      </c>
    </row>
    <row r="26" spans="1:11" s="6" customFormat="1" ht="15" customHeight="1" x14ac:dyDescent="0.25">
      <c r="A26" s="27"/>
      <c r="B26" s="29"/>
      <c r="C26" s="27"/>
      <c r="D26" s="19" t="s">
        <v>17</v>
      </c>
      <c r="E26" s="9">
        <f t="shared" ref="E26:E27" si="2">F26+G26+H26</f>
        <v>656900</v>
      </c>
      <c r="F26" s="9">
        <v>656900</v>
      </c>
      <c r="G26" s="9">
        <v>0</v>
      </c>
      <c r="H26" s="9">
        <v>0</v>
      </c>
    </row>
    <row r="27" spans="1:11" s="6" customFormat="1" ht="15" customHeight="1" x14ac:dyDescent="0.25">
      <c r="A27" s="27"/>
      <c r="B27" s="29"/>
      <c r="C27" s="19" t="s">
        <v>27</v>
      </c>
      <c r="D27" s="19" t="s">
        <v>15</v>
      </c>
      <c r="E27" s="9">
        <f t="shared" si="2"/>
        <v>2394814.13</v>
      </c>
      <c r="F27" s="9">
        <v>741736.55</v>
      </c>
      <c r="G27" s="9">
        <v>1653077.58</v>
      </c>
      <c r="H27" s="9">
        <v>0</v>
      </c>
      <c r="J27" s="8">
        <f>G27-879222.55</f>
        <v>773855.03</v>
      </c>
      <c r="K27" s="6" t="s">
        <v>25</v>
      </c>
    </row>
    <row r="28" spans="1:11" s="6" customFormat="1" ht="15" customHeight="1" x14ac:dyDescent="0.25">
      <c r="A28" s="25"/>
      <c r="B28" s="22" t="s">
        <v>41</v>
      </c>
      <c r="C28" s="25" t="s">
        <v>20</v>
      </c>
      <c r="D28" s="19" t="s">
        <v>15</v>
      </c>
      <c r="E28" s="9">
        <f>F28+G28+H28</f>
        <v>11798974.050000001</v>
      </c>
      <c r="F28" s="9">
        <v>11300000</v>
      </c>
      <c r="G28" s="9">
        <v>498974.05</v>
      </c>
      <c r="H28" s="9">
        <v>0</v>
      </c>
      <c r="J28" s="8">
        <f>J26+J27</f>
        <v>773855.03</v>
      </c>
    </row>
    <row r="29" spans="1:11" s="6" customFormat="1" ht="15" customHeight="1" x14ac:dyDescent="0.25">
      <c r="A29" s="26"/>
      <c r="B29" s="24"/>
      <c r="C29" s="26"/>
      <c r="D29" s="19" t="s">
        <v>17</v>
      </c>
      <c r="E29" s="9">
        <f>F29+G29+H29</f>
        <v>690429.41</v>
      </c>
      <c r="F29" s="9">
        <v>0</v>
      </c>
      <c r="G29" s="9">
        <v>690429.41</v>
      </c>
      <c r="H29" s="9">
        <v>0</v>
      </c>
    </row>
    <row r="30" spans="1:11" s="6" customFormat="1" ht="15" customHeight="1" x14ac:dyDescent="0.25">
      <c r="A30" s="19"/>
      <c r="B30" s="20" t="s">
        <v>16</v>
      </c>
      <c r="C30" s="19"/>
      <c r="D30" s="19"/>
      <c r="E30" s="9">
        <f>E20+E21+E22+E23+E25+E26+E27+E28+E29</f>
        <v>301406740.88000005</v>
      </c>
      <c r="F30" s="9">
        <f t="shared" ref="F30:H30" si="3">F20+F21+F22+F23+F25+F26+F27+F28+F29</f>
        <v>106270958.54000001</v>
      </c>
      <c r="G30" s="9">
        <f t="shared" si="3"/>
        <v>111756075.02999999</v>
      </c>
      <c r="H30" s="9">
        <f t="shared" si="3"/>
        <v>83379707.310000002</v>
      </c>
    </row>
    <row r="31" spans="1:11" s="6" customFormat="1" ht="15" customHeight="1" x14ac:dyDescent="0.25">
      <c r="A31" s="25">
        <v>4</v>
      </c>
      <c r="B31" s="22" t="s">
        <v>37</v>
      </c>
      <c r="C31" s="25" t="s">
        <v>18</v>
      </c>
      <c r="D31" s="19" t="s">
        <v>15</v>
      </c>
      <c r="E31" s="9">
        <f>F31+G31+H31</f>
        <v>16934787.82</v>
      </c>
      <c r="F31" s="9">
        <v>5026339.96</v>
      </c>
      <c r="G31" s="9">
        <v>6060656.3200000003</v>
      </c>
      <c r="H31" s="9">
        <v>5847791.54</v>
      </c>
    </row>
    <row r="32" spans="1:11" s="6" customFormat="1" ht="15" customHeight="1" x14ac:dyDescent="0.25">
      <c r="A32" s="26"/>
      <c r="B32" s="24"/>
      <c r="C32" s="28"/>
      <c r="D32" s="19" t="s">
        <v>17</v>
      </c>
      <c r="E32" s="9">
        <f t="shared" ref="E32" si="4">F32+G32+H32</f>
        <v>778510.69</v>
      </c>
      <c r="F32" s="9">
        <v>778510.69</v>
      </c>
      <c r="G32" s="9">
        <v>0</v>
      </c>
      <c r="H32" s="9">
        <v>0</v>
      </c>
    </row>
    <row r="33" spans="1:10" s="6" customFormat="1" ht="41.25" customHeight="1" x14ac:dyDescent="0.25">
      <c r="A33" s="19"/>
      <c r="B33" s="20" t="s">
        <v>39</v>
      </c>
      <c r="C33" s="26"/>
      <c r="D33" s="19" t="s">
        <v>17</v>
      </c>
      <c r="E33" s="9">
        <f>F33+G33+H33</f>
        <v>44200</v>
      </c>
      <c r="F33" s="9">
        <v>0</v>
      </c>
      <c r="G33" s="9">
        <v>44200</v>
      </c>
      <c r="H33" s="9">
        <v>0</v>
      </c>
      <c r="J33" s="8" t="e">
        <f>#REF!+J28+J30</f>
        <v>#REF!</v>
      </c>
    </row>
    <row r="34" spans="1:10" s="6" customFormat="1" ht="15" customHeight="1" x14ac:dyDescent="0.25">
      <c r="A34" s="19"/>
      <c r="B34" s="20" t="s">
        <v>16</v>
      </c>
      <c r="C34" s="19"/>
      <c r="D34" s="19"/>
      <c r="E34" s="9">
        <f>E31+E32+E33</f>
        <v>17757498.510000002</v>
      </c>
      <c r="F34" s="9">
        <f t="shared" ref="F34:H34" si="5">F31+F32+F33</f>
        <v>5804850.6500000004</v>
      </c>
      <c r="G34" s="9">
        <f t="shared" si="5"/>
        <v>6104856.3200000003</v>
      </c>
      <c r="H34" s="9">
        <f t="shared" si="5"/>
        <v>5847791.54</v>
      </c>
    </row>
    <row r="35" spans="1:10" s="6" customFormat="1" ht="57" customHeight="1" x14ac:dyDescent="0.25">
      <c r="A35" s="19">
        <v>5</v>
      </c>
      <c r="B35" s="20" t="s">
        <v>35</v>
      </c>
      <c r="C35" s="19" t="s">
        <v>43</v>
      </c>
      <c r="D35" s="19" t="s">
        <v>23</v>
      </c>
      <c r="E35" s="9">
        <f>F35+G35+H35</f>
        <v>3000000</v>
      </c>
      <c r="F35" s="9">
        <v>0</v>
      </c>
      <c r="G35" s="9">
        <v>3000000</v>
      </c>
      <c r="H35" s="9">
        <v>0</v>
      </c>
    </row>
    <row r="36" spans="1:10" s="6" customFormat="1" ht="15" customHeight="1" x14ac:dyDescent="0.25">
      <c r="A36" s="19"/>
      <c r="B36" s="20" t="s">
        <v>16</v>
      </c>
      <c r="C36" s="19"/>
      <c r="D36" s="19"/>
      <c r="E36" s="9">
        <f>E35</f>
        <v>3000000</v>
      </c>
      <c r="F36" s="9">
        <f t="shared" ref="F36:H36" si="6">F35</f>
        <v>0</v>
      </c>
      <c r="G36" s="9">
        <f t="shared" si="6"/>
        <v>3000000</v>
      </c>
      <c r="H36" s="9">
        <f t="shared" si="6"/>
        <v>0</v>
      </c>
    </row>
    <row r="37" spans="1:10" s="6" customFormat="1" ht="19.5" customHeight="1" x14ac:dyDescent="0.25">
      <c r="A37" s="25">
        <v>6</v>
      </c>
      <c r="B37" s="22" t="s">
        <v>46</v>
      </c>
      <c r="C37" s="27" t="s">
        <v>27</v>
      </c>
      <c r="D37" s="19" t="s">
        <v>15</v>
      </c>
      <c r="E37" s="9">
        <f>F37+G37+H37</f>
        <v>25474</v>
      </c>
      <c r="F37" s="9">
        <v>0</v>
      </c>
      <c r="G37" s="9">
        <v>25474</v>
      </c>
      <c r="H37" s="9">
        <v>0</v>
      </c>
    </row>
    <row r="38" spans="1:10" s="6" customFormat="1" ht="19.5" customHeight="1" x14ac:dyDescent="0.25">
      <c r="A38" s="26"/>
      <c r="B38" s="24"/>
      <c r="C38" s="27"/>
      <c r="D38" s="19" t="s">
        <v>17</v>
      </c>
      <c r="E38" s="9">
        <f>F38+G38+H38</f>
        <v>484000</v>
      </c>
      <c r="F38" s="9">
        <v>0</v>
      </c>
      <c r="G38" s="9">
        <v>484000</v>
      </c>
      <c r="H38" s="9">
        <v>0</v>
      </c>
    </row>
    <row r="39" spans="1:10" s="6" customFormat="1" ht="15" customHeight="1" x14ac:dyDescent="0.25">
      <c r="A39" s="25"/>
      <c r="B39" s="22" t="s">
        <v>38</v>
      </c>
      <c r="C39" s="19" t="s">
        <v>30</v>
      </c>
      <c r="D39" s="19" t="s">
        <v>17</v>
      </c>
      <c r="E39" s="9">
        <f>F39+G39+H39</f>
        <v>3712175</v>
      </c>
      <c r="F39" s="9">
        <v>0</v>
      </c>
      <c r="G39" s="9">
        <v>3712175</v>
      </c>
      <c r="H39" s="9">
        <v>0</v>
      </c>
    </row>
    <row r="40" spans="1:10" s="6" customFormat="1" ht="51.75" customHeight="1" x14ac:dyDescent="0.25">
      <c r="A40" s="26"/>
      <c r="B40" s="24"/>
      <c r="C40" s="19" t="s">
        <v>43</v>
      </c>
      <c r="D40" s="19" t="s">
        <v>23</v>
      </c>
      <c r="E40" s="9">
        <f>F40+G40+H40</f>
        <v>1111000</v>
      </c>
      <c r="F40" s="9">
        <v>0</v>
      </c>
      <c r="G40" s="9">
        <v>1111000</v>
      </c>
      <c r="H40" s="9">
        <v>0</v>
      </c>
    </row>
    <row r="41" spans="1:10" s="6" customFormat="1" ht="15" customHeight="1" x14ac:dyDescent="0.25">
      <c r="A41" s="19"/>
      <c r="B41" s="20" t="s">
        <v>16</v>
      </c>
      <c r="C41" s="19"/>
      <c r="D41" s="19"/>
      <c r="E41" s="9">
        <f>E37+E38+E39+E40</f>
        <v>5332649</v>
      </c>
      <c r="F41" s="9">
        <f t="shared" ref="F41:H41" si="7">F37+F38+F39+F40</f>
        <v>0</v>
      </c>
      <c r="G41" s="9">
        <f t="shared" si="7"/>
        <v>5332649</v>
      </c>
      <c r="H41" s="9">
        <f t="shared" si="7"/>
        <v>0</v>
      </c>
    </row>
    <row r="42" spans="1:10" s="6" customFormat="1" ht="15" customHeight="1" x14ac:dyDescent="0.25">
      <c r="A42" s="27"/>
      <c r="B42" s="29" t="s">
        <v>31</v>
      </c>
      <c r="C42" s="27"/>
      <c r="D42" s="19" t="s">
        <v>15</v>
      </c>
      <c r="E42" s="9">
        <f>F42+G42+H42</f>
        <v>306073707.56</v>
      </c>
      <c r="F42" s="9">
        <f>F15+F17+F20+F22+F25+F27+F28+F31+F37</f>
        <v>106755234.58</v>
      </c>
      <c r="G42" s="9">
        <f t="shared" ref="G42:H42" si="8">G15+G17+G20+G22+G25+G27+G28+G31+G37</f>
        <v>111568474.13</v>
      </c>
      <c r="H42" s="9">
        <f t="shared" si="8"/>
        <v>87749998.850000009</v>
      </c>
    </row>
    <row r="43" spans="1:10" s="6" customFormat="1" ht="15" customHeight="1" x14ac:dyDescent="0.25">
      <c r="A43" s="27"/>
      <c r="B43" s="29"/>
      <c r="C43" s="27"/>
      <c r="D43" s="19" t="s">
        <v>17</v>
      </c>
      <c r="E43" s="9">
        <f>F43+G43+H43</f>
        <v>27412725.829999998</v>
      </c>
      <c r="F43" s="9">
        <f>F21+F23+F26+F29+F32+F33+F38+F39</f>
        <v>8820619.6099999994</v>
      </c>
      <c r="G43" s="9">
        <f t="shared" ref="G43:H43" si="9">G21+G23+G26+G29+G32+G33+G38+G39</f>
        <v>12514106.219999999</v>
      </c>
      <c r="H43" s="9">
        <f t="shared" si="9"/>
        <v>6078000</v>
      </c>
    </row>
    <row r="44" spans="1:10" s="6" customFormat="1" ht="26.25" customHeight="1" x14ac:dyDescent="0.25">
      <c r="A44" s="27"/>
      <c r="B44" s="29"/>
      <c r="C44" s="27"/>
      <c r="D44" s="19" t="s">
        <v>23</v>
      </c>
      <c r="E44" s="9">
        <f>F44+G44+H44</f>
        <v>4111000</v>
      </c>
      <c r="F44" s="9">
        <f>F35+F40</f>
        <v>0</v>
      </c>
      <c r="G44" s="9">
        <f t="shared" ref="G44:H44" si="10">G35+G40</f>
        <v>4111000</v>
      </c>
      <c r="H44" s="9">
        <f t="shared" si="10"/>
        <v>0</v>
      </c>
    </row>
    <row r="45" spans="1:10" s="6" customFormat="1" ht="15" customHeight="1" x14ac:dyDescent="0.25">
      <c r="A45" s="27"/>
      <c r="B45" s="29"/>
      <c r="C45" s="27"/>
      <c r="D45" s="19" t="s">
        <v>19</v>
      </c>
      <c r="E45" s="9">
        <f>E42+E43+E44</f>
        <v>337597433.38999999</v>
      </c>
      <c r="F45" s="9">
        <f>F42+F43+F44</f>
        <v>115575854.19</v>
      </c>
      <c r="G45" s="9">
        <f t="shared" ref="G45" si="11">G42+G43+G44</f>
        <v>128193580.34999999</v>
      </c>
      <c r="H45" s="9">
        <f>H42+H43+H44</f>
        <v>93827998.850000009</v>
      </c>
    </row>
    <row r="46" spans="1:10" s="6" customFormat="1" ht="15" customHeight="1" x14ac:dyDescent="0.25">
      <c r="A46" s="19"/>
      <c r="B46" s="20" t="s">
        <v>32</v>
      </c>
      <c r="C46" s="19"/>
      <c r="D46" s="19"/>
      <c r="E46" s="9"/>
      <c r="F46" s="9"/>
      <c r="G46" s="9"/>
      <c r="H46" s="9"/>
    </row>
    <row r="47" spans="1:10" s="6" customFormat="1" ht="15" customHeight="1" x14ac:dyDescent="0.25">
      <c r="A47" s="19"/>
      <c r="B47" s="20" t="s">
        <v>33</v>
      </c>
      <c r="C47" s="19"/>
      <c r="D47" s="19"/>
      <c r="E47" s="9">
        <f>F47+G47+H47</f>
        <v>0</v>
      </c>
      <c r="F47" s="9">
        <v>0</v>
      </c>
      <c r="G47" s="9">
        <v>0</v>
      </c>
      <c r="H47" s="9">
        <v>0</v>
      </c>
    </row>
    <row r="48" spans="1:10" s="6" customFormat="1" ht="15" customHeight="1" x14ac:dyDescent="0.25">
      <c r="A48" s="19"/>
      <c r="B48" s="20" t="s">
        <v>34</v>
      </c>
      <c r="C48" s="19"/>
      <c r="D48" s="19"/>
      <c r="E48" s="9">
        <f>F48+G48+H48</f>
        <v>337597433.38999999</v>
      </c>
      <c r="F48" s="9">
        <v>115575854.19</v>
      </c>
      <c r="G48" s="9">
        <v>128193580.34999999</v>
      </c>
      <c r="H48" s="9">
        <v>93827998.849999994</v>
      </c>
    </row>
  </sheetData>
  <mergeCells count="32">
    <mergeCell ref="A25:A27"/>
    <mergeCell ref="B25:B27"/>
    <mergeCell ref="C25:C26"/>
    <mergeCell ref="A6:H6"/>
    <mergeCell ref="A7:H7"/>
    <mergeCell ref="A8:H8"/>
    <mergeCell ref="A9:H9"/>
    <mergeCell ref="A11:A13"/>
    <mergeCell ref="B11:B13"/>
    <mergeCell ref="C11:C13"/>
    <mergeCell ref="D11:D13"/>
    <mergeCell ref="E11:H11"/>
    <mergeCell ref="E12:E13"/>
    <mergeCell ref="F12:H12"/>
    <mergeCell ref="A20:A23"/>
    <mergeCell ref="B20:B23"/>
    <mergeCell ref="C20:C21"/>
    <mergeCell ref="C22:C23"/>
    <mergeCell ref="A42:A45"/>
    <mergeCell ref="B42:B45"/>
    <mergeCell ref="C42:C45"/>
    <mergeCell ref="A28:A29"/>
    <mergeCell ref="B28:B29"/>
    <mergeCell ref="C28:C29"/>
    <mergeCell ref="A31:A32"/>
    <mergeCell ref="B31:B32"/>
    <mergeCell ref="C31:C33"/>
    <mergeCell ref="A37:A38"/>
    <mergeCell ref="B37:B38"/>
    <mergeCell ref="C37:C38"/>
    <mergeCell ref="A39:A40"/>
    <mergeCell ref="B39:B40"/>
  </mergeCells>
  <pageMargins left="0.78740157480314965" right="0.39370078740157483" top="0.78740157480314965" bottom="0.78740157480314965" header="0.31496062992125984" footer="0.31496062992125984"/>
  <pageSetup paperSize="9" scale="69" fitToHeight="2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Лист1</vt:lpstr>
      <vt:lpstr>Лист1 (2)</vt:lpstr>
      <vt:lpstr>Лист1!Заголовки_для_печати</vt:lpstr>
      <vt:lpstr>'Лист1 (2)'!Заголовки_для_печати</vt:lpstr>
    </vt:vector>
  </TitlesOfParts>
  <Company>Администрация города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Кирьянова Дарья Юрьевна</dc:creator>
  <cp:lastModifiedBy>Кирьянова Дарья Юрьевна</cp:lastModifiedBy>
  <cp:lastPrinted>2016-01-28T05:56:05Z</cp:lastPrinted>
  <dcterms:created xsi:type="dcterms:W3CDTF">2014-09-11T10:06:01Z</dcterms:created>
  <dcterms:modified xsi:type="dcterms:W3CDTF">2016-03-21T10:09:34Z</dcterms:modified>
</cp:coreProperties>
</file>